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50" windowWidth="7395" windowHeight="8955" activeTab="2"/>
  </bookViews>
  <sheets>
    <sheet name="evaluare" sheetId="1" r:id="rId1"/>
    <sheet name="disponibilitate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<sst xmlns="http://schemas.openxmlformats.org/spreadsheetml/2006/main" count="73" uniqueCount="34">
  <si>
    <t>NR.CRT</t>
  </si>
  <si>
    <t>DENUMIRE CABINET</t>
  </si>
  <si>
    <t>PUNCTAJ</t>
  </si>
  <si>
    <t>SUMA</t>
  </si>
  <si>
    <t>TOTAL</t>
  </si>
  <si>
    <t>valoarea punctului este de</t>
  </si>
  <si>
    <t>Total</t>
  </si>
  <si>
    <t>DENUMIRE FURNIZOR</t>
  </si>
  <si>
    <t>CRITERIUL DISPONIBILITATE</t>
  </si>
  <si>
    <t>Incadrarea furnizorilor de servicii medicale din ambulatoriul de specialitate pentru specialitatile paraclinice - radiologie si imagistica de inalta performanta in criteriile de selectie</t>
  </si>
  <si>
    <t>SC Centrul Phoenix SRL</t>
  </si>
  <si>
    <t>Criteriul de Evaluare</t>
  </si>
  <si>
    <t>Criteriul de Disponibilitate</t>
  </si>
  <si>
    <t>Centralizator in vederea stabilirii valorii unui punct pentru</t>
  </si>
  <si>
    <t xml:space="preserve">CRITERIUL DE EVALUARE RESURSE </t>
  </si>
  <si>
    <t>SC Clinica de Diagnostic Phoenix SRL</t>
  </si>
  <si>
    <t>ponderea acestui criteriu este de 90%</t>
  </si>
  <si>
    <t>Spitalul Judetean de Urgenta Deva</t>
  </si>
  <si>
    <t>Spitalul Municipal "Dr. Alexandru Simionescu" Hunedoara</t>
  </si>
  <si>
    <t>Spitalul de Urgenta Petrosani</t>
  </si>
  <si>
    <t xml:space="preserve">Spitalul Municipal Lupeni </t>
  </si>
  <si>
    <t>Spitalul Municipal Vulcan</t>
  </si>
  <si>
    <t>Spitalul Municipal Brad</t>
  </si>
  <si>
    <t>Spitalul Municipal Orastie</t>
  </si>
  <si>
    <t xml:space="preserve">Spitalul Orasenesc Hateg </t>
  </si>
  <si>
    <t>SC H Medical Clinic SRL</t>
  </si>
  <si>
    <t>ponderea acestui criteriu este de 10%</t>
  </si>
  <si>
    <t>SC Affidea Romania SRL</t>
  </si>
  <si>
    <t>Spitalul General CF Simeria</t>
  </si>
  <si>
    <t>RADIOLOGIE SI IMAGISTICA MEDICALA</t>
  </si>
  <si>
    <t>SC Centrul de Medicina Ambulatoriue SRL</t>
  </si>
  <si>
    <t>SC Phoenix Radiology SRL</t>
  </si>
  <si>
    <t>LUNA 12 2022</t>
  </si>
  <si>
    <t>trim 12 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</si>
</sst>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00000"/>
    <numFmt numFmtId="182" formatCode="#,##0.0000000"/>
    <numFmt numFmtId="183" formatCode="#,##0.00000"/>
    <numFmt numFmtId="184" formatCode="#,##0.0000"/>
    <numFmt numFmtId="185" formatCode="0.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3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4" fontId="0" fillId="0" borderId="4" xfId="0" applyNumberFormat="1" applyBorder="1" applyAlignment="1">
      <alignment/>
    </xf>
    <xf numFmtId="0" fontId="0" fillId="0" borderId="5" xfId="0" applyFon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4" fontId="5" fillId="0" borderId="7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D12" sqref="D12"/>
    </sheetView>
  </sheetViews>
  <sheetFormatPr defaultColWidth="9.140625" defaultRowHeight="12.75"/>
  <cols>
    <col min="1" max="1" width="8.8515625" style="21" customWidth="1"/>
    <col min="2" max="2" width="49.8515625" style="21" bestFit="1" customWidth="1"/>
    <col min="3" max="3" width="9.28125" style="21" bestFit="1" customWidth="1"/>
    <col min="4" max="4" width="11.7109375" style="29" bestFit="1" customWidth="1"/>
    <col min="5" max="16384" width="8.8515625" style="21" customWidth="1"/>
  </cols>
  <sheetData>
    <row r="1" spans="1:4" ht="12.75">
      <c r="A1" s="14"/>
      <c r="D1" s="21"/>
    </row>
    <row r="3" spans="1:4" ht="12.75">
      <c r="A3" s="74" t="s">
        <v>29</v>
      </c>
      <c r="B3" s="74"/>
      <c r="C3" s="74"/>
      <c r="D3" s="74"/>
    </row>
    <row r="5" spans="1:4" ht="12.75">
      <c r="A5" s="77" t="s">
        <v>13</v>
      </c>
      <c r="B5" s="77"/>
      <c r="C5" s="77"/>
      <c r="D5" s="77"/>
    </row>
    <row r="6" spans="1:4" ht="12.75">
      <c r="A6" s="14"/>
      <c r="B6" s="77" t="s">
        <v>14</v>
      </c>
      <c r="C6" s="77"/>
      <c r="D6" s="25"/>
    </row>
    <row r="7" spans="2:3" ht="12.75">
      <c r="B7" s="78" t="s">
        <v>16</v>
      </c>
      <c r="C7" s="78"/>
    </row>
    <row r="10" ht="13.5" thickBot="1">
      <c r="C10" s="21" t="s">
        <v>33</v>
      </c>
    </row>
    <row r="11" spans="1:8" ht="13.5" thickBot="1">
      <c r="A11" s="30" t="s">
        <v>0</v>
      </c>
      <c r="B11" s="31" t="s">
        <v>1</v>
      </c>
      <c r="C11" s="32" t="s">
        <v>2</v>
      </c>
      <c r="D11" s="33" t="s">
        <v>3</v>
      </c>
      <c r="H11" s="63"/>
    </row>
    <row r="12" spans="1:11" ht="12.75">
      <c r="A12" s="34">
        <v>1</v>
      </c>
      <c r="B12" s="35" t="s">
        <v>27</v>
      </c>
      <c r="C12" s="52">
        <f>853.93+40</f>
        <v>893.93</v>
      </c>
      <c r="D12" s="36">
        <f aca="true" t="shared" si="0" ref="D12:D25">C12*$C$29</f>
        <v>33911.782181566174</v>
      </c>
      <c r="E12" s="29"/>
      <c r="F12" s="29"/>
      <c r="G12" s="29"/>
      <c r="H12" s="29"/>
      <c r="K12" s="29"/>
    </row>
    <row r="13" spans="1:11" ht="12.75">
      <c r="A13" s="37">
        <v>2</v>
      </c>
      <c r="B13" s="58" t="s">
        <v>15</v>
      </c>
      <c r="C13" s="59">
        <v>0</v>
      </c>
      <c r="D13" s="60">
        <f t="shared" si="0"/>
        <v>0</v>
      </c>
      <c r="E13" s="29"/>
      <c r="F13" s="29"/>
      <c r="G13" s="29"/>
      <c r="H13" s="29"/>
      <c r="K13" s="29"/>
    </row>
    <row r="14" spans="1:11" ht="12.75">
      <c r="A14" s="37">
        <v>3</v>
      </c>
      <c r="B14" s="26" t="s">
        <v>25</v>
      </c>
      <c r="C14" s="53">
        <f>1007.26+22.8</f>
        <v>1030.06</v>
      </c>
      <c r="D14" s="27">
        <f t="shared" si="0"/>
        <v>39075.95712633434</v>
      </c>
      <c r="E14" s="29"/>
      <c r="F14" s="29"/>
      <c r="G14" s="29"/>
      <c r="H14" s="29"/>
      <c r="K14" s="29"/>
    </row>
    <row r="15" spans="1:11" ht="12.75">
      <c r="A15" s="37">
        <v>4</v>
      </c>
      <c r="B15" s="26" t="s">
        <v>30</v>
      </c>
      <c r="C15" s="53">
        <v>265</v>
      </c>
      <c r="D15" s="27">
        <f t="shared" si="0"/>
        <v>10052.937341978719</v>
      </c>
      <c r="E15" s="29"/>
      <c r="F15" s="29"/>
      <c r="G15" s="29"/>
      <c r="H15" s="29"/>
      <c r="K15" s="29"/>
    </row>
    <row r="16" spans="1:11" ht="12.75">
      <c r="A16" s="37">
        <v>5</v>
      </c>
      <c r="B16" s="26" t="s">
        <v>31</v>
      </c>
      <c r="C16" s="53">
        <v>461</v>
      </c>
      <c r="D16" s="27">
        <f t="shared" si="0"/>
        <v>17488.31741378185</v>
      </c>
      <c r="E16" s="29"/>
      <c r="F16" s="29"/>
      <c r="G16" s="29"/>
      <c r="H16" s="29"/>
      <c r="K16" s="29"/>
    </row>
    <row r="17" spans="1:11" ht="12.75">
      <c r="A17" s="37">
        <v>6</v>
      </c>
      <c r="B17" s="26" t="s">
        <v>17</v>
      </c>
      <c r="C17" s="57">
        <v>1118.43</v>
      </c>
      <c r="D17" s="27">
        <f t="shared" si="0"/>
        <v>42428.32721278966</v>
      </c>
      <c r="E17" s="29"/>
      <c r="F17" s="29"/>
      <c r="G17" s="29"/>
      <c r="H17" s="29"/>
      <c r="K17" s="29"/>
    </row>
    <row r="18" spans="1:11" ht="12.75">
      <c r="A18" s="37">
        <v>7</v>
      </c>
      <c r="B18" s="26" t="s">
        <v>18</v>
      </c>
      <c r="C18" s="57">
        <f>1000.85+30+30+30</f>
        <v>1090.85</v>
      </c>
      <c r="D18" s="27">
        <f t="shared" si="0"/>
        <v>41382.063016971646</v>
      </c>
      <c r="E18" s="29"/>
      <c r="F18" s="29"/>
      <c r="G18" s="29"/>
      <c r="H18" s="29"/>
      <c r="K18" s="29"/>
    </row>
    <row r="19" spans="1:11" ht="12.75">
      <c r="A19" s="37">
        <v>8</v>
      </c>
      <c r="B19" s="26" t="s">
        <v>19</v>
      </c>
      <c r="C19" s="57">
        <f>505.33-30</f>
        <v>475.33</v>
      </c>
      <c r="D19" s="27">
        <f t="shared" si="0"/>
        <v>18031.934742500922</v>
      </c>
      <c r="E19" s="29"/>
      <c r="F19" s="29"/>
      <c r="G19" s="29"/>
      <c r="H19" s="29"/>
      <c r="K19" s="29"/>
    </row>
    <row r="20" spans="1:11" ht="12.75">
      <c r="A20" s="37">
        <v>9</v>
      </c>
      <c r="B20" s="26" t="s">
        <v>20</v>
      </c>
      <c r="C20" s="53">
        <f>446-30</f>
        <v>416</v>
      </c>
      <c r="D20" s="27">
        <f t="shared" si="0"/>
        <v>15781.214846276027</v>
      </c>
      <c r="E20" s="29"/>
      <c r="F20" s="29"/>
      <c r="G20" s="29"/>
      <c r="H20" s="29"/>
      <c r="K20" s="29"/>
    </row>
    <row r="21" spans="1:11" ht="12.75">
      <c r="A21" s="37">
        <v>10</v>
      </c>
      <c r="B21" s="26" t="s">
        <v>21</v>
      </c>
      <c r="C21" s="53">
        <v>187</v>
      </c>
      <c r="D21" s="27">
        <f t="shared" si="0"/>
        <v>7093.9595583019645</v>
      </c>
      <c r="E21" s="29"/>
      <c r="F21" s="29"/>
      <c r="G21" s="29"/>
      <c r="H21" s="29"/>
      <c r="K21" s="29"/>
    </row>
    <row r="22" spans="1:11" ht="12.75">
      <c r="A22" s="37">
        <v>11</v>
      </c>
      <c r="B22" s="26" t="s">
        <v>22</v>
      </c>
      <c r="C22" s="53">
        <v>111.75</v>
      </c>
      <c r="D22" s="27">
        <f t="shared" si="0"/>
        <v>4239.3047093061205</v>
      </c>
      <c r="E22" s="29"/>
      <c r="F22" s="29"/>
      <c r="G22" s="29"/>
      <c r="H22" s="29"/>
      <c r="K22" s="29"/>
    </row>
    <row r="23" spans="1:11" ht="12.75">
      <c r="A23" s="37">
        <v>12</v>
      </c>
      <c r="B23" s="26" t="s">
        <v>23</v>
      </c>
      <c r="C23" s="53">
        <f>663.61+48.89</f>
        <v>712.5</v>
      </c>
      <c r="D23" s="27">
        <f t="shared" si="0"/>
        <v>27029.12398550882</v>
      </c>
      <c r="E23" s="29"/>
      <c r="F23" s="29"/>
      <c r="G23" s="29"/>
      <c r="H23" s="29"/>
      <c r="K23" s="29"/>
    </row>
    <row r="24" spans="1:11" ht="12.75">
      <c r="A24" s="37">
        <v>13</v>
      </c>
      <c r="B24" s="26" t="s">
        <v>24</v>
      </c>
      <c r="C24" s="53">
        <f>122+10</f>
        <v>132</v>
      </c>
      <c r="D24" s="27">
        <f t="shared" si="0"/>
        <v>5007.50086468374</v>
      </c>
      <c r="E24" s="29"/>
      <c r="F24" s="29"/>
      <c r="G24" s="29"/>
      <c r="H24" s="29"/>
      <c r="K24" s="29"/>
    </row>
    <row r="25" spans="1:11" ht="13.5" thickBot="1">
      <c r="A25" s="37">
        <v>14</v>
      </c>
      <c r="B25" s="39" t="s">
        <v>28</v>
      </c>
      <c r="C25" s="54">
        <v>0</v>
      </c>
      <c r="D25" s="51">
        <f t="shared" si="0"/>
        <v>0</v>
      </c>
      <c r="E25" s="29"/>
      <c r="F25" s="29"/>
      <c r="G25" s="29"/>
      <c r="H25" s="29"/>
      <c r="K25" s="29"/>
    </row>
    <row r="26" spans="1:7" ht="13.5" thickBot="1">
      <c r="A26" s="75" t="s">
        <v>4</v>
      </c>
      <c r="B26" s="76"/>
      <c r="C26" s="40">
        <f>SUM(C12:C25)</f>
        <v>6893.85</v>
      </c>
      <c r="D26" s="41">
        <f>SUM(D12:D25)</f>
        <v>261522.42299999998</v>
      </c>
      <c r="E26" s="29"/>
      <c r="G26" s="29"/>
    </row>
    <row r="29" spans="2:3" ht="12.75">
      <c r="B29" s="42" t="s">
        <v>5</v>
      </c>
      <c r="C29" s="43">
        <f>290580.47*90/100/C26</f>
        <v>37.93561261124045</v>
      </c>
    </row>
  </sheetData>
  <mergeCells count="5">
    <mergeCell ref="A3:D3"/>
    <mergeCell ref="A26:B26"/>
    <mergeCell ref="A5:D5"/>
    <mergeCell ref="B6:C6"/>
    <mergeCell ref="B7:C7"/>
  </mergeCells>
  <printOptions/>
  <pageMargins left="0.51" right="0.2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2" sqref="D12"/>
    </sheetView>
  </sheetViews>
  <sheetFormatPr defaultColWidth="9.140625" defaultRowHeight="12.75"/>
  <cols>
    <col min="2" max="2" width="49.8515625" style="0" bestFit="1" customWidth="1"/>
    <col min="3" max="3" width="9.28125" style="5" bestFit="1" customWidth="1"/>
    <col min="4" max="4" width="11.140625" style="5" bestFit="1" customWidth="1"/>
    <col min="8" max="8" width="12.57421875" style="7" bestFit="1" customWidth="1"/>
  </cols>
  <sheetData>
    <row r="1" spans="1:8" s="15" customFormat="1" ht="12.75">
      <c r="A1" s="14"/>
      <c r="F1" s="16"/>
      <c r="H1" s="17"/>
    </row>
    <row r="2" ht="12.75">
      <c r="C2"/>
    </row>
    <row r="3" spans="1:4" ht="12.75">
      <c r="A3" s="81" t="s">
        <v>29</v>
      </c>
      <c r="B3" s="81"/>
      <c r="C3" s="81"/>
      <c r="D3" s="81"/>
    </row>
    <row r="4" ht="12.75">
      <c r="C4"/>
    </row>
    <row r="5" spans="1:4" ht="12.75">
      <c r="A5" s="79" t="s">
        <v>13</v>
      </c>
      <c r="B5" s="79"/>
      <c r="C5" s="79"/>
      <c r="D5" s="79"/>
    </row>
    <row r="6" spans="2:3" ht="12.75">
      <c r="B6" s="79" t="s">
        <v>8</v>
      </c>
      <c r="C6" s="79"/>
    </row>
    <row r="7" spans="2:3" ht="12.75">
      <c r="B7" s="80" t="s">
        <v>26</v>
      </c>
      <c r="C7" s="80"/>
    </row>
    <row r="9" ht="12.75">
      <c r="H9"/>
    </row>
    <row r="10" spans="3:8" ht="13.5" thickBot="1">
      <c r="C10" s="5" t="s">
        <v>33</v>
      </c>
      <c r="H10"/>
    </row>
    <row r="11" spans="1:8" ht="13.5" thickBot="1">
      <c r="A11" s="1" t="s">
        <v>0</v>
      </c>
      <c r="B11" s="2" t="s">
        <v>1</v>
      </c>
      <c r="C11" s="3" t="s">
        <v>2</v>
      </c>
      <c r="D11" s="6" t="s">
        <v>3</v>
      </c>
      <c r="H11"/>
    </row>
    <row r="12" spans="1:8" ht="12.75">
      <c r="A12" s="34">
        <v>1</v>
      </c>
      <c r="B12" s="9" t="s">
        <v>27</v>
      </c>
      <c r="C12" s="55">
        <v>30</v>
      </c>
      <c r="D12" s="10">
        <f aca="true" t="shared" si="0" ref="D12:D25">C12*$C$29</f>
        <v>7264.51175</v>
      </c>
      <c r="H12"/>
    </row>
    <row r="13" spans="1:8" ht="12.75">
      <c r="A13" s="37">
        <v>2</v>
      </c>
      <c r="B13" s="11" t="s">
        <v>10</v>
      </c>
      <c r="C13" s="56"/>
      <c r="D13" s="13">
        <f t="shared" si="0"/>
        <v>0</v>
      </c>
      <c r="H13"/>
    </row>
    <row r="14" spans="1:8" ht="12.75">
      <c r="A14" s="37">
        <v>3</v>
      </c>
      <c r="B14" s="26" t="s">
        <v>25</v>
      </c>
      <c r="C14" s="53">
        <v>30</v>
      </c>
      <c r="D14" s="44">
        <f t="shared" si="0"/>
        <v>7264.51175</v>
      </c>
      <c r="H14"/>
    </row>
    <row r="15" spans="1:8" ht="12.75">
      <c r="A15" s="37">
        <v>4</v>
      </c>
      <c r="B15" s="24" t="s">
        <v>30</v>
      </c>
      <c r="C15" s="12"/>
      <c r="D15" s="13">
        <f t="shared" si="0"/>
        <v>0</v>
      </c>
      <c r="H15"/>
    </row>
    <row r="16" spans="1:8" ht="12.75">
      <c r="A16" s="37">
        <v>5</v>
      </c>
      <c r="B16" s="26" t="s">
        <v>31</v>
      </c>
      <c r="C16" s="12">
        <v>30</v>
      </c>
      <c r="D16" s="13">
        <f t="shared" si="0"/>
        <v>7264.51175</v>
      </c>
      <c r="H16"/>
    </row>
    <row r="17" spans="1:8" ht="12.75">
      <c r="A17" s="37">
        <v>6</v>
      </c>
      <c r="B17" s="11" t="s">
        <v>17</v>
      </c>
      <c r="C17" s="12"/>
      <c r="D17" s="13">
        <f t="shared" si="0"/>
        <v>0</v>
      </c>
      <c r="H17"/>
    </row>
    <row r="18" spans="1:8" ht="12.75">
      <c r="A18" s="37">
        <v>7</v>
      </c>
      <c r="B18" s="11" t="s">
        <v>18</v>
      </c>
      <c r="C18" s="12">
        <v>30</v>
      </c>
      <c r="D18" s="13">
        <f t="shared" si="0"/>
        <v>7264.51175</v>
      </c>
      <c r="H18"/>
    </row>
    <row r="19" spans="1:8" ht="12.75">
      <c r="A19" s="37">
        <v>8</v>
      </c>
      <c r="B19" s="11" t="s">
        <v>19</v>
      </c>
      <c r="C19" s="12"/>
      <c r="D19" s="13">
        <f t="shared" si="0"/>
        <v>0</v>
      </c>
      <c r="H19"/>
    </row>
    <row r="20" spans="1:8" ht="12.75">
      <c r="A20" s="37">
        <v>9</v>
      </c>
      <c r="B20" s="11" t="s">
        <v>20</v>
      </c>
      <c r="C20" s="12"/>
      <c r="D20" s="13">
        <f t="shared" si="0"/>
        <v>0</v>
      </c>
      <c r="H20"/>
    </row>
    <row r="21" spans="1:8" ht="12.75">
      <c r="A21" s="37">
        <v>10</v>
      </c>
      <c r="B21" s="11" t="s">
        <v>21</v>
      </c>
      <c r="C21" s="12"/>
      <c r="D21" s="13">
        <f t="shared" si="0"/>
        <v>0</v>
      </c>
      <c r="H21"/>
    </row>
    <row r="22" spans="1:8" ht="12.75">
      <c r="A22" s="37">
        <v>11</v>
      </c>
      <c r="B22" s="11" t="s">
        <v>22</v>
      </c>
      <c r="C22" s="12"/>
      <c r="D22" s="13">
        <f t="shared" si="0"/>
        <v>0</v>
      </c>
      <c r="H22"/>
    </row>
    <row r="23" spans="1:8" ht="12.75">
      <c r="A23" s="37">
        <v>12</v>
      </c>
      <c r="B23" s="11" t="s">
        <v>23</v>
      </c>
      <c r="C23" s="12"/>
      <c r="D23" s="13">
        <f t="shared" si="0"/>
        <v>0</v>
      </c>
      <c r="H23"/>
    </row>
    <row r="24" spans="1:8" ht="12.75">
      <c r="A24" s="37">
        <v>13</v>
      </c>
      <c r="B24" s="11" t="s">
        <v>24</v>
      </c>
      <c r="C24" s="12"/>
      <c r="D24" s="13">
        <f t="shared" si="0"/>
        <v>0</v>
      </c>
      <c r="H24"/>
    </row>
    <row r="25" spans="1:8" ht="12.75">
      <c r="A25" s="37">
        <v>14</v>
      </c>
      <c r="B25" s="11" t="s">
        <v>28</v>
      </c>
      <c r="C25" s="12"/>
      <c r="D25" s="13">
        <f t="shared" si="0"/>
        <v>0</v>
      </c>
      <c r="H25"/>
    </row>
    <row r="26" spans="1:8" ht="13.5" thickBot="1">
      <c r="A26" s="19" t="s">
        <v>4</v>
      </c>
      <c r="B26" s="20"/>
      <c r="C26" s="8">
        <f>SUM(C12:C25)</f>
        <v>120</v>
      </c>
      <c r="D26" s="22">
        <f>SUM(D12:D25)</f>
        <v>29058.047</v>
      </c>
      <c r="H26"/>
    </row>
    <row r="29" spans="2:3" ht="12.75">
      <c r="B29" s="4" t="s">
        <v>5</v>
      </c>
      <c r="C29" s="18">
        <f>290580.47*10/100/C26</f>
        <v>242.15039166666665</v>
      </c>
    </row>
  </sheetData>
  <mergeCells count="4">
    <mergeCell ref="A5:D5"/>
    <mergeCell ref="B7:C7"/>
    <mergeCell ref="B6:C6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7.8515625" style="45" bestFit="1" customWidth="1"/>
    <col min="2" max="2" width="48.140625" style="45" customWidth="1"/>
    <col min="3" max="3" width="11.7109375" style="45" bestFit="1" customWidth="1"/>
    <col min="4" max="4" width="14.140625" style="46" bestFit="1" customWidth="1"/>
    <col min="5" max="5" width="11.7109375" style="46" bestFit="1" customWidth="1"/>
    <col min="6" max="6" width="11.140625" style="45" customWidth="1"/>
    <col min="7" max="7" width="11.7109375" style="45" bestFit="1" customWidth="1"/>
    <col min="8" max="8" width="9.140625" style="45" customWidth="1"/>
    <col min="9" max="9" width="11.7109375" style="45" bestFit="1" customWidth="1"/>
    <col min="10" max="10" width="10.8515625" style="45" customWidth="1"/>
    <col min="11" max="11" width="10.28125" style="46" customWidth="1"/>
    <col min="12" max="12" width="10.57421875" style="45" customWidth="1"/>
    <col min="13" max="14" width="10.140625" style="45" bestFit="1" customWidth="1"/>
    <col min="15" max="16384" width="9.140625" style="45" customWidth="1"/>
  </cols>
  <sheetData>
    <row r="1" spans="1:11" s="15" customFormat="1" ht="12.75">
      <c r="A1" s="14"/>
      <c r="E1" s="16"/>
      <c r="K1" s="17"/>
    </row>
    <row r="2" s="15" customFormat="1" ht="12.75">
      <c r="K2" s="17"/>
    </row>
    <row r="3" spans="1:11" s="15" customFormat="1" ht="12.75">
      <c r="A3" s="74" t="s">
        <v>29</v>
      </c>
      <c r="B3" s="74"/>
      <c r="C3" s="74"/>
      <c r="D3" s="74"/>
      <c r="E3" s="23"/>
      <c r="K3" s="17"/>
    </row>
    <row r="4" s="15" customFormat="1" ht="12.75">
      <c r="K4" s="17"/>
    </row>
    <row r="7" spans="1:5" ht="12.75">
      <c r="A7" s="84" t="s">
        <v>9</v>
      </c>
      <c r="B7" s="84"/>
      <c r="C7" s="84"/>
      <c r="D7" s="84"/>
      <c r="E7" s="84"/>
    </row>
    <row r="8" spans="1:5" ht="12.75">
      <c r="A8" s="84"/>
      <c r="B8" s="84"/>
      <c r="C8" s="84"/>
      <c r="D8" s="84"/>
      <c r="E8" s="84"/>
    </row>
    <row r="9" spans="1:5" ht="12.75">
      <c r="A9" s="84"/>
      <c r="B9" s="84"/>
      <c r="C9" s="84"/>
      <c r="D9" s="84"/>
      <c r="E9" s="84"/>
    </row>
    <row r="11" ht="13.5" thickBot="1">
      <c r="E11" s="46" t="s">
        <v>32</v>
      </c>
    </row>
    <row r="12" spans="1:12" ht="26.25" thickBot="1">
      <c r="A12" s="47" t="s">
        <v>0</v>
      </c>
      <c r="B12" s="48" t="s">
        <v>7</v>
      </c>
      <c r="C12" s="48" t="s">
        <v>11</v>
      </c>
      <c r="D12" s="49" t="s">
        <v>12</v>
      </c>
      <c r="E12" s="66" t="s">
        <v>6</v>
      </c>
      <c r="F12" s="70"/>
      <c r="J12" s="64"/>
      <c r="K12" s="65"/>
      <c r="L12" s="64"/>
    </row>
    <row r="13" spans="1:15" ht="12.75">
      <c r="A13" s="34">
        <v>1</v>
      </c>
      <c r="B13" s="26" t="s">
        <v>27</v>
      </c>
      <c r="C13" s="28">
        <f>evaluare!D12</f>
        <v>33911.782181566174</v>
      </c>
      <c r="D13" s="28">
        <f>disponibilitate!D12</f>
        <v>7264.51175</v>
      </c>
      <c r="E13" s="67">
        <f>C13+D13</f>
        <v>41176.29393156617</v>
      </c>
      <c r="F13" s="71">
        <f>E13-G13</f>
        <v>41176.00393156617</v>
      </c>
      <c r="G13" s="46">
        <v>0.29</v>
      </c>
      <c r="I13" s="61"/>
      <c r="J13" s="46"/>
      <c r="L13" s="65"/>
      <c r="M13" s="46"/>
      <c r="N13" s="46"/>
      <c r="O13" s="46"/>
    </row>
    <row r="14" spans="1:15" ht="12.75">
      <c r="A14" s="37">
        <v>2</v>
      </c>
      <c r="B14" s="58" t="s">
        <v>15</v>
      </c>
      <c r="C14" s="62">
        <f>evaluare!D13</f>
        <v>0</v>
      </c>
      <c r="D14" s="62">
        <f>disponibilitate!D13</f>
        <v>0</v>
      </c>
      <c r="E14" s="68">
        <f aca="true" t="shared" si="0" ref="E14:E25">C14+D14</f>
        <v>0</v>
      </c>
      <c r="F14" s="72"/>
      <c r="G14" s="46"/>
      <c r="I14" s="61"/>
      <c r="J14" s="46"/>
      <c r="L14" s="46"/>
      <c r="M14" s="46"/>
      <c r="N14" s="46"/>
      <c r="O14" s="46"/>
    </row>
    <row r="15" spans="1:15" ht="12.75">
      <c r="A15" s="37">
        <v>3</v>
      </c>
      <c r="B15" s="26" t="s">
        <v>25</v>
      </c>
      <c r="C15" s="28">
        <f>evaluare!D14</f>
        <v>39075.95712633434</v>
      </c>
      <c r="D15" s="28">
        <f>disponibilitate!D14</f>
        <v>7264.51175</v>
      </c>
      <c r="E15" s="67">
        <f>C15+D15</f>
        <v>46340.46887633434</v>
      </c>
      <c r="F15" s="71">
        <f aca="true" t="shared" si="1" ref="F15:F22">E15-G15</f>
        <v>46339.998876334335</v>
      </c>
      <c r="G15" s="46">
        <v>0.47</v>
      </c>
      <c r="I15" s="61"/>
      <c r="J15" s="46"/>
      <c r="L15" s="46"/>
      <c r="M15" s="46"/>
      <c r="N15" s="46"/>
      <c r="O15" s="46"/>
    </row>
    <row r="16" spans="1:15" ht="12.75">
      <c r="A16" s="37">
        <v>4</v>
      </c>
      <c r="B16" s="38" t="s">
        <v>30</v>
      </c>
      <c r="C16" s="28">
        <f>evaluare!D15</f>
        <v>10052.937341978719</v>
      </c>
      <c r="D16" s="28">
        <f>disponibilitate!D15</f>
        <v>0</v>
      </c>
      <c r="E16" s="67">
        <f>C16+D16</f>
        <v>10052.937341978719</v>
      </c>
      <c r="F16" s="71">
        <f t="shared" si="1"/>
        <v>10051.997341978718</v>
      </c>
      <c r="G16" s="46">
        <v>0.94</v>
      </c>
      <c r="I16" s="61"/>
      <c r="J16" s="46"/>
      <c r="L16" s="46"/>
      <c r="M16" s="46"/>
      <c r="N16" s="46"/>
      <c r="O16" s="46"/>
    </row>
    <row r="17" spans="1:15" ht="12.75">
      <c r="A17" s="37">
        <v>5</v>
      </c>
      <c r="B17" s="26" t="s">
        <v>31</v>
      </c>
      <c r="C17" s="28">
        <f>evaluare!D16</f>
        <v>17488.31741378185</v>
      </c>
      <c r="D17" s="28">
        <f>disponibilitate!D16</f>
        <v>7264.51175</v>
      </c>
      <c r="E17" s="67">
        <f>C17+D17</f>
        <v>24752.829163781847</v>
      </c>
      <c r="F17" s="71">
        <f t="shared" si="1"/>
        <v>24751.999163781846</v>
      </c>
      <c r="G17" s="46">
        <v>0.83</v>
      </c>
      <c r="I17" s="61"/>
      <c r="J17" s="46"/>
      <c r="L17" s="46"/>
      <c r="M17" s="46"/>
      <c r="N17" s="46"/>
      <c r="O17" s="46"/>
    </row>
    <row r="18" spans="1:15" ht="12.75">
      <c r="A18" s="37">
        <v>6</v>
      </c>
      <c r="B18" s="26" t="s">
        <v>17</v>
      </c>
      <c r="C18" s="28">
        <f>evaluare!D17</f>
        <v>42428.32721278966</v>
      </c>
      <c r="D18" s="28">
        <f>disponibilitate!D17</f>
        <v>0</v>
      </c>
      <c r="E18" s="67">
        <f>C18+D18</f>
        <v>42428.32721278966</v>
      </c>
      <c r="F18" s="71">
        <f t="shared" si="1"/>
        <v>42427.99721278966</v>
      </c>
      <c r="G18" s="46">
        <v>0.33</v>
      </c>
      <c r="I18" s="61"/>
      <c r="J18" s="46"/>
      <c r="L18" s="46"/>
      <c r="M18" s="46"/>
      <c r="N18" s="46"/>
      <c r="O18" s="46"/>
    </row>
    <row r="19" spans="1:15" ht="12.75">
      <c r="A19" s="37">
        <v>7</v>
      </c>
      <c r="B19" s="26" t="s">
        <v>18</v>
      </c>
      <c r="C19" s="28">
        <f>evaluare!D18</f>
        <v>41382.063016971646</v>
      </c>
      <c r="D19" s="28">
        <f>disponibilitate!D18</f>
        <v>7264.51175</v>
      </c>
      <c r="E19" s="67">
        <f t="shared" si="0"/>
        <v>48646.574766971644</v>
      </c>
      <c r="F19" s="71">
        <f t="shared" si="1"/>
        <v>48646.004766971644</v>
      </c>
      <c r="G19" s="46">
        <v>0.57</v>
      </c>
      <c r="I19" s="61"/>
      <c r="J19" s="46"/>
      <c r="L19" s="46"/>
      <c r="M19" s="46"/>
      <c r="N19" s="46"/>
      <c r="O19" s="46"/>
    </row>
    <row r="20" spans="1:15" ht="12.75">
      <c r="A20" s="37">
        <v>8</v>
      </c>
      <c r="B20" s="26" t="s">
        <v>19</v>
      </c>
      <c r="C20" s="28">
        <f>evaluare!D19</f>
        <v>18031.934742500922</v>
      </c>
      <c r="D20" s="28">
        <f>disponibilitate!D19</f>
        <v>0</v>
      </c>
      <c r="E20" s="67">
        <f t="shared" si="0"/>
        <v>18031.934742500922</v>
      </c>
      <c r="F20" s="71">
        <f t="shared" si="1"/>
        <v>18031.00474250092</v>
      </c>
      <c r="G20" s="46">
        <v>0.93</v>
      </c>
      <c r="I20" s="61"/>
      <c r="J20" s="46"/>
      <c r="L20" s="46"/>
      <c r="M20" s="46"/>
      <c r="N20" s="46"/>
      <c r="O20" s="46"/>
    </row>
    <row r="21" spans="1:15" ht="12.75">
      <c r="A21" s="37">
        <v>9</v>
      </c>
      <c r="B21" s="26" t="s">
        <v>20</v>
      </c>
      <c r="C21" s="28">
        <f>evaluare!D20</f>
        <v>15781.214846276027</v>
      </c>
      <c r="D21" s="28">
        <f>disponibilitate!D20</f>
        <v>0</v>
      </c>
      <c r="E21" s="67">
        <f t="shared" si="0"/>
        <v>15781.214846276027</v>
      </c>
      <c r="F21" s="71">
        <f t="shared" si="1"/>
        <v>15781.004846276028</v>
      </c>
      <c r="G21" s="46">
        <v>0.21</v>
      </c>
      <c r="I21" s="61"/>
      <c r="J21" s="46"/>
      <c r="L21" s="46"/>
      <c r="M21" s="46"/>
      <c r="N21" s="46"/>
      <c r="O21" s="46"/>
    </row>
    <row r="22" spans="1:15" ht="12.75">
      <c r="A22" s="37">
        <v>10</v>
      </c>
      <c r="B22" s="26" t="s">
        <v>21</v>
      </c>
      <c r="C22" s="28">
        <f>evaluare!D21</f>
        <v>7093.9595583019645</v>
      </c>
      <c r="D22" s="28">
        <f>disponibilitate!D21</f>
        <v>0</v>
      </c>
      <c r="E22" s="67">
        <f t="shared" si="0"/>
        <v>7093.9595583019645</v>
      </c>
      <c r="F22" s="71">
        <f t="shared" si="1"/>
        <v>7092.9995583019645</v>
      </c>
      <c r="G22" s="46">
        <v>0.96</v>
      </c>
      <c r="I22" s="61"/>
      <c r="J22" s="46"/>
      <c r="L22" s="46"/>
      <c r="M22" s="46"/>
      <c r="N22" s="46"/>
      <c r="O22" s="46"/>
    </row>
    <row r="23" spans="1:15" ht="12.75">
      <c r="A23" s="37">
        <v>11</v>
      </c>
      <c r="B23" s="26" t="s">
        <v>22</v>
      </c>
      <c r="C23" s="28">
        <f>evaluare!D22</f>
        <v>4239.3047093061205</v>
      </c>
      <c r="D23" s="28">
        <f>disponibilitate!D22</f>
        <v>0</v>
      </c>
      <c r="E23" s="67">
        <f>C23+D23</f>
        <v>4239.3047093061205</v>
      </c>
      <c r="F23" s="71">
        <f>E23+6.15</f>
        <v>4245.45470930612</v>
      </c>
      <c r="G23" s="46"/>
      <c r="I23" s="61"/>
      <c r="J23" s="46"/>
      <c r="L23" s="46"/>
      <c r="M23" s="46"/>
      <c r="N23" s="46"/>
      <c r="O23" s="46"/>
    </row>
    <row r="24" spans="1:15" ht="12.75">
      <c r="A24" s="37">
        <v>12</v>
      </c>
      <c r="B24" s="26" t="s">
        <v>23</v>
      </c>
      <c r="C24" s="28">
        <f>evaluare!D23</f>
        <v>27029.12398550882</v>
      </c>
      <c r="D24" s="28">
        <f>disponibilitate!D23</f>
        <v>0</v>
      </c>
      <c r="E24" s="67">
        <f t="shared" si="0"/>
        <v>27029.12398550882</v>
      </c>
      <c r="F24" s="71">
        <f>E24-G24</f>
        <v>27029.00398550882</v>
      </c>
      <c r="G24" s="46">
        <v>0.12</v>
      </c>
      <c r="I24" s="61"/>
      <c r="J24" s="46"/>
      <c r="L24" s="46"/>
      <c r="M24" s="46"/>
      <c r="N24" s="46"/>
      <c r="O24" s="46"/>
    </row>
    <row r="25" spans="1:15" ht="12.75">
      <c r="A25" s="37">
        <v>13</v>
      </c>
      <c r="B25" s="26" t="s">
        <v>24</v>
      </c>
      <c r="C25" s="28">
        <f>evaluare!D24</f>
        <v>5007.50086468374</v>
      </c>
      <c r="D25" s="28">
        <f>disponibilitate!D24</f>
        <v>0</v>
      </c>
      <c r="E25" s="67">
        <f t="shared" si="0"/>
        <v>5007.50086468374</v>
      </c>
      <c r="F25" s="71">
        <f>E25-G25</f>
        <v>5007.00086468374</v>
      </c>
      <c r="G25" s="46">
        <v>0.5</v>
      </c>
      <c r="I25" s="61"/>
      <c r="J25" s="46"/>
      <c r="L25" s="46"/>
      <c r="M25" s="46"/>
      <c r="N25" s="46"/>
      <c r="O25" s="46"/>
    </row>
    <row r="26" spans="1:15" ht="12.75">
      <c r="A26" s="37">
        <v>14</v>
      </c>
      <c r="B26" s="26" t="s">
        <v>28</v>
      </c>
      <c r="C26" s="28">
        <f>evaluare!D25</f>
        <v>0</v>
      </c>
      <c r="D26" s="28">
        <f>disponibilitate!D25</f>
        <v>0</v>
      </c>
      <c r="E26" s="67">
        <f>C26+D26</f>
        <v>0</v>
      </c>
      <c r="F26" s="72"/>
      <c r="G26" s="46"/>
      <c r="I26" s="61"/>
      <c r="J26" s="46"/>
      <c r="L26" s="46"/>
      <c r="M26" s="46"/>
      <c r="N26" s="46"/>
      <c r="O26" s="46"/>
    </row>
    <row r="27" spans="1:15" ht="13.5" thickBot="1">
      <c r="A27" s="82" t="s">
        <v>4</v>
      </c>
      <c r="B27" s="83"/>
      <c r="C27" s="50">
        <f>SUM(C13:C26)</f>
        <v>261522.42299999998</v>
      </c>
      <c r="D27" s="50">
        <f>SUM(D13:D26)</f>
        <v>29058.047</v>
      </c>
      <c r="E27" s="69">
        <f>SUM(E13:E26)</f>
        <v>290580.47</v>
      </c>
      <c r="F27" s="73">
        <f>SUM(F13:F26)</f>
        <v>290580.47</v>
      </c>
      <c r="G27" s="46"/>
      <c r="I27" s="61"/>
      <c r="J27" s="46"/>
      <c r="L27" s="46"/>
      <c r="M27" s="46"/>
      <c r="N27" s="46"/>
      <c r="O27" s="46"/>
    </row>
  </sheetData>
  <mergeCells count="3">
    <mergeCell ref="A3:D3"/>
    <mergeCell ref="A27:B27"/>
    <mergeCell ref="A7:E9"/>
  </mergeCells>
  <printOptions/>
  <pageMargins left="0.45" right="0.5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mariusv</cp:lastModifiedBy>
  <cp:lastPrinted>2019-11-05T12:40:41Z</cp:lastPrinted>
  <dcterms:created xsi:type="dcterms:W3CDTF">2008-04-03T06:56:16Z</dcterms:created>
  <dcterms:modified xsi:type="dcterms:W3CDTF">2022-11-29T10:24:06Z</dcterms:modified>
  <cp:category/>
  <cp:version/>
  <cp:contentType/>
  <cp:contentStatus/>
</cp:coreProperties>
</file>